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IMESTRES 2021\4TO TRIMESTRE 2021\"/>
    </mc:Choice>
  </mc:AlternateContent>
  <xr:revisionPtr revIDLastSave="0" documentId="8_{D71166D1-D714-4D46-8095-8CC0406DD99C}" xr6:coauthVersionLast="47" xr6:coauthVersionMax="47" xr10:uidLastSave="{00000000-0000-0000-0000-000000000000}"/>
  <bookViews>
    <workbookView xWindow="-120" yWindow="-120" windowWidth="20730" windowHeight="1116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7" i="6" l="1"/>
  <c r="E78" i="6"/>
  <c r="D16" i="5"/>
  <c r="G52" i="4"/>
  <c r="F52" i="4"/>
  <c r="D52" i="4"/>
  <c r="H46" i="4"/>
  <c r="H38" i="4"/>
  <c r="E50" i="4"/>
  <c r="H50" i="4" s="1"/>
  <c r="E48" i="4"/>
  <c r="H48" i="4" s="1"/>
  <c r="E46" i="4"/>
  <c r="E44" i="4"/>
  <c r="H44" i="4" s="1"/>
  <c r="E42" i="4"/>
  <c r="H42" i="4" s="1"/>
  <c r="E40" i="4"/>
  <c r="H40" i="4" s="1"/>
  <c r="E38" i="4"/>
  <c r="C52" i="4"/>
  <c r="G30" i="4"/>
  <c r="F30" i="4"/>
  <c r="H28" i="4"/>
  <c r="E28" i="4"/>
  <c r="E27" i="4"/>
  <c r="H27" i="4" s="1"/>
  <c r="E26" i="4"/>
  <c r="H26" i="4" s="1"/>
  <c r="E25" i="4"/>
  <c r="H25" i="4" s="1"/>
  <c r="H30" i="4" s="1"/>
  <c r="D30" i="4"/>
  <c r="C30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4"/>
  <c r="F16" i="4"/>
  <c r="D16" i="4"/>
  <c r="C16" i="4"/>
  <c r="H52" i="4" l="1"/>
  <c r="E30" i="4"/>
  <c r="E52" i="4"/>
  <c r="H16" i="4"/>
  <c r="E16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H8" i="6" s="1"/>
  <c r="E9" i="6"/>
  <c r="E10" i="6"/>
  <c r="H10" i="6" s="1"/>
  <c r="E11" i="6"/>
  <c r="E12" i="6"/>
  <c r="H12" i="6" s="1"/>
  <c r="H74" i="6"/>
  <c r="H70" i="6"/>
  <c r="H66" i="6"/>
  <c r="H62" i="6"/>
  <c r="H58" i="6"/>
  <c r="H54" i="6"/>
  <c r="H50" i="6"/>
  <c r="H46" i="6"/>
  <c r="H42" i="6"/>
  <c r="H38" i="6"/>
  <c r="H34" i="6"/>
  <c r="H26" i="6"/>
  <c r="H22" i="6"/>
  <c r="H11" i="6"/>
  <c r="H9" i="6"/>
  <c r="E76" i="6"/>
  <c r="H76" i="6" s="1"/>
  <c r="E75" i="6"/>
  <c r="H75" i="6" s="1"/>
  <c r="E74" i="6"/>
  <c r="E73" i="6"/>
  <c r="H73" i="6" s="1"/>
  <c r="E72" i="6"/>
  <c r="H72" i="6" s="1"/>
  <c r="E71" i="6"/>
  <c r="H71" i="6" s="1"/>
  <c r="E70" i="6"/>
  <c r="E68" i="6"/>
  <c r="H68" i="6" s="1"/>
  <c r="E67" i="6"/>
  <c r="H67" i="6" s="1"/>
  <c r="E66" i="6"/>
  <c r="E64" i="6"/>
  <c r="H64" i="6" s="1"/>
  <c r="E63" i="6"/>
  <c r="H63" i="6" s="1"/>
  <c r="E62" i="6"/>
  <c r="E61" i="6"/>
  <c r="H61" i="6" s="1"/>
  <c r="E60" i="6"/>
  <c r="H60" i="6" s="1"/>
  <c r="E59" i="6"/>
  <c r="H59" i="6" s="1"/>
  <c r="E58" i="6"/>
  <c r="E56" i="6"/>
  <c r="H56" i="6" s="1"/>
  <c r="E55" i="6"/>
  <c r="H55" i="6" s="1"/>
  <c r="E54" i="6"/>
  <c r="E52" i="6"/>
  <c r="H52" i="6" s="1"/>
  <c r="E51" i="6"/>
  <c r="H51" i="6" s="1"/>
  <c r="E50" i="6"/>
  <c r="E49" i="6"/>
  <c r="H49" i="6" s="1"/>
  <c r="E48" i="6"/>
  <c r="H48" i="6" s="1"/>
  <c r="E47" i="6"/>
  <c r="H47" i="6" s="1"/>
  <c r="E46" i="6"/>
  <c r="E45" i="6"/>
  <c r="H45" i="6" s="1"/>
  <c r="E44" i="6"/>
  <c r="H44" i="6" s="1"/>
  <c r="E42" i="6"/>
  <c r="E41" i="6"/>
  <c r="H41" i="6" s="1"/>
  <c r="E40" i="6"/>
  <c r="H40" i="6" s="1"/>
  <c r="E39" i="6"/>
  <c r="H39" i="6" s="1"/>
  <c r="E38" i="6"/>
  <c r="E37" i="6"/>
  <c r="H37" i="6" s="1"/>
  <c r="E36" i="6"/>
  <c r="H36" i="6" s="1"/>
  <c r="E35" i="6"/>
  <c r="H35" i="6" s="1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E25" i="6"/>
  <c r="H25" i="6" s="1"/>
  <c r="E24" i="6"/>
  <c r="H24" i="6" s="1"/>
  <c r="E22" i="6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E69" i="6" s="1"/>
  <c r="H69" i="6" s="1"/>
  <c r="C65" i="6"/>
  <c r="C57" i="6"/>
  <c r="C53" i="6"/>
  <c r="E53" i="6" s="1"/>
  <c r="H53" i="6" s="1"/>
  <c r="C43" i="6"/>
  <c r="C33" i="6"/>
  <c r="C23" i="6"/>
  <c r="C13" i="6"/>
  <c r="C5" i="6"/>
  <c r="C42" i="5" l="1"/>
  <c r="E16" i="8"/>
  <c r="E65" i="6"/>
  <c r="H65" i="6" s="1"/>
  <c r="E57" i="6"/>
  <c r="H57" i="6" s="1"/>
  <c r="E43" i="6"/>
  <c r="H43" i="6" s="1"/>
  <c r="E33" i="6"/>
  <c r="H33" i="6" s="1"/>
  <c r="E23" i="6"/>
  <c r="H23" i="6" s="1"/>
  <c r="E13" i="6"/>
  <c r="H13" i="6" s="1"/>
  <c r="F77" i="6"/>
  <c r="H25" i="5"/>
  <c r="H16" i="5"/>
  <c r="G77" i="6"/>
  <c r="E36" i="5"/>
  <c r="H38" i="5"/>
  <c r="H36" i="5" s="1"/>
  <c r="C77" i="6"/>
  <c r="H6" i="8"/>
  <c r="H16" i="8" s="1"/>
  <c r="E6" i="5"/>
  <c r="H13" i="5"/>
  <c r="H6" i="5" s="1"/>
  <c r="E5" i="6"/>
  <c r="D42" i="5"/>
  <c r="F42" i="5"/>
  <c r="G42" i="5"/>
  <c r="E25" i="5"/>
  <c r="E16" i="5"/>
  <c r="E42" i="5" s="1"/>
  <c r="H42" i="5" l="1"/>
  <c r="E77" i="6"/>
  <c r="H5" i="6"/>
  <c r="H77" i="6" s="1"/>
</calcChain>
</file>

<file path=xl/sharedStrings.xml><?xml version="1.0" encoding="utf-8"?>
<sst xmlns="http://schemas.openxmlformats.org/spreadsheetml/2006/main" count="199" uniqueCount="141">
  <si>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</si>
  <si>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</si>
  <si>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</si>
  <si>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</si>
  <si>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</si>
  <si>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</si>
  <si>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</si>
  <si>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</si>
  <si>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</si>
  <si>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</si>
  <si>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</si>
  <si>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</si>
  <si>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</si>
  <si>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</si>
  <si>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</si>
  <si>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</si>
  <si>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</si>
  <si>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</si>
  <si>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</si>
  <si>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</si>
  <si>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</si>
  <si>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</si>
  <si>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</si>
  <si>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</si>
  <si>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</si>
  <si>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</si>
  <si>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</si>
  <si>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</si>
  <si>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</si>
  <si>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</si>
  <si>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</si>
  <si>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</si>
  <si>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</si>
  <si>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</si>
  <si>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</si>
  <si>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</si>
  <si>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</si>
  <si>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</si>
  <si>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</si>
  <si>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</si>
  <si>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</si>
  <si>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</si>
  <si>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</si>
  <si>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</si>
  <si>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</si>
  <si>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</si>
  <si>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</si>
  <si>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</si>
  <si>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</si>
  <si>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</si>
  <si>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</si>
  <si>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</si>
  <si>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</si>
  <si>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</si>
  <si>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</si>
  <si>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</si>
  <si>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</si>
  <si>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</si>
  <si>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</si>
  <si>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</si>
  <si>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</si>
  <si>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</si>
  <si>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</si>
  <si>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</si>
  <si>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</si>
  <si>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</si>
  <si>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</si>
  <si>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</si>
  <si>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</si>
  <si>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</si>
  <si>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</si>
  <si>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</si>
  <si>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</si>
  <si>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</si>
  <si>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</si>
  <si>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</si>
  <si>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</si>
  <si>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</si>
  <si>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</si>
  <si>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</si>
  <si>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</si>
  <si>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</si>
  <si>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</si>
  <si>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</si>
  <si>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</si>
  <si>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</si>
  <si>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</si>
  <si>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</si>
  <si>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</si>
  <si>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</si>
  <si>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</si>
  <si>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</si>
  <si>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</si>
  <si>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</si>
  <si>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</si>
  <si>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</si>
  <si>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</si>
  <si>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</si>
  <si>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</si>
  <si>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</si>
  <si>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</si>
  <si>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</si>
  <si>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</si>
  <si>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</si>
  <si>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</si>
  <si>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</si>
  <si>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</si>
  <si>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</si>
  <si>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</si>
  <si>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</si>
  <si>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</si>
  <si>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</si>
  <si>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</si>
  <si>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</si>
  <si>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</si>
  <si>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</si>
  <si>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</si>
  <si>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</si>
  <si>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</si>
  <si>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</si>
  <si>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</si>
  <si>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</si>
  <si>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</si>
  <si>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</si>
  <si>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</si>
  <si>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</si>
  <si>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</si>
  <si>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</si>
  <si>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</si>
  <si>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</si>
  <si>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</si>
  <si>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</si>
  <si>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</si>
  <si>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</si>
  <si>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Sistema para el Desarrollo Integral de la Familia del Municipio de Romita, Gto.
Estado Analítico del Ejercicio del Presupuesto de Egresos
Clasificación por Objeto del Gasto(Capítulo y Concepto)
Del 1 de Enero AL 31 DE DICIEMBRE DEL 2021</t>
  </si>
  <si>
    <t>Sistema para el Desarrollo Integral de la Familia del Municipio de Romita, Gto.
Estado Analítico del Ejercicio del Presupuesto de Egresos
Clasificación Ecónomica (Por Tipo de Gasto)
Del 1 de Enero AL 31 DE DICIEMBRE DEL 2021</t>
  </si>
  <si>
    <t>DIRECCIÓN GENERAL</t>
  </si>
  <si>
    <t>Sistema para el Desarrollo Integral de la Familia del Municipio de Romita, Gto.
Estado Analítico del Ejercicio del Presupuesto de Egresos
Clasificación Administrativa
Del 1 de Enero AL 31 DE DICIEMBRE DEL 2021</t>
  </si>
  <si>
    <t>Gobierno (Federal/Estatal/Municipal) de Sistema para el Desarrollo Integral de la Familia del Municipio de Romita, Gto.
Estado Analítico del Ejercicio del Presupuesto de Egresos
Clasificación Administrativa
Del 1 de Enero AL 31 DE DICIEMBRE DEL 2021</t>
  </si>
  <si>
    <t>Sector Paraestatal del Gobierno (Federal/Estatal/Municipal) de Sistema para el Desarrollo Integral de la Familia del Municipio de Romita, Gto.
Estado Analítico del Ejercicio del Presupuesto de Egresos
Clasificación Administrativa
Del 1 de Enero AL 31 DE DICIEMBRE DEL 2021</t>
  </si>
  <si>
    <t>Sistema para el Desarrollo Integral de la Familia del Municipio de Romita, Gto.
Estado Análitico del Ejercicio del Presupuesto de Egresos
Clasificación Funcional (Finalidad y Función)
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</si>
</sst>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4" fontId="0" fillId="0" borderId="0" xfId="0" applyNumberFormat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8"/>
  <sheetViews>
    <sheetView showGridLines="0" tabSelected="1" topLeftCell="A19" workbookViewId="0">
      <selection activeCell="B44" sqref="B44:H44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134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5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8" t="s">
        <v>67</v>
      </c>
      <c r="B5" s="7"/>
      <c r="C5" s="14">
        <f>SUM(C6:C12)</f>
        <v>9677607.879999999</v>
      </c>
      <c r="D5" s="14">
        <f>SUM(D6:D12)</f>
        <v>-1447559.5899999999</v>
      </c>
      <c r="E5" s="14">
        <f>C5+D5</f>
        <v>8230048.2899999991</v>
      </c>
      <c r="F5" s="14">
        <f>SUM(F6:F12)</f>
        <v>8395953.4400000013</v>
      </c>
      <c r="G5" s="14">
        <f>SUM(G6:G12)</f>
        <v>8395953.4400000013</v>
      </c>
      <c r="H5" s="14">
        <f>E5-F5</f>
        <v>-165905.15000000224</v>
      </c>
    </row>
    <row r="6" spans="1:8" x14ac:dyDescent="0.2">
      <c r="A6" s="49">
        <v>1100</v>
      </c>
      <c r="B6" s="11" t="s">
        <v>76</v>
      </c>
      <c r="C6" s="15">
        <v>5813069.2699999996</v>
      </c>
      <c r="D6" s="15">
        <v>-972606.94</v>
      </c>
      <c r="E6" s="15">
        <f t="shared" ref="E6:E69" si="0">C6+D6</f>
        <v>4840462.33</v>
      </c>
      <c r="F6" s="15">
        <v>4840462.33</v>
      </c>
      <c r="G6" s="15">
        <v>4840462.33</v>
      </c>
      <c r="H6" s="15">
        <f t="shared" ref="H6:H69" si="1">E6-F6</f>
        <v>0</v>
      </c>
    </row>
    <row r="7" spans="1:8" x14ac:dyDescent="0.2">
      <c r="A7" s="49">
        <v>1200</v>
      </c>
      <c r="B7" s="11" t="s">
        <v>77</v>
      </c>
      <c r="C7" s="15">
        <v>306300</v>
      </c>
      <c r="D7" s="15">
        <v>-133180.22</v>
      </c>
      <c r="E7" s="15">
        <f t="shared" si="0"/>
        <v>173119.78</v>
      </c>
      <c r="F7" s="15">
        <v>173119.78</v>
      </c>
      <c r="G7" s="15">
        <v>173119.78</v>
      </c>
      <c r="H7" s="15">
        <f t="shared" si="1"/>
        <v>0</v>
      </c>
    </row>
    <row r="8" spans="1:8" x14ac:dyDescent="0.2">
      <c r="A8" s="49">
        <v>1300</v>
      </c>
      <c r="B8" s="11" t="s">
        <v>78</v>
      </c>
      <c r="C8" s="15">
        <v>967417.12</v>
      </c>
      <c r="D8" s="15">
        <v>-455495.7</v>
      </c>
      <c r="E8" s="15">
        <f t="shared" si="0"/>
        <v>511921.42</v>
      </c>
      <c r="F8" s="15">
        <v>677826.57</v>
      </c>
      <c r="G8" s="15">
        <v>677826.57</v>
      </c>
      <c r="H8" s="15">
        <f t="shared" si="1"/>
        <v>-165905.14999999997</v>
      </c>
    </row>
    <row r="9" spans="1:8" x14ac:dyDescent="0.2">
      <c r="A9" s="49">
        <v>1400</v>
      </c>
      <c r="B9" s="11" t="s">
        <v>35</v>
      </c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9">
        <v>1500</v>
      </c>
      <c r="B10" s="11" t="s">
        <v>79</v>
      </c>
      <c r="C10" s="15">
        <v>2590821.4900000002</v>
      </c>
      <c r="D10" s="15">
        <v>113723.27</v>
      </c>
      <c r="E10" s="15">
        <f t="shared" si="0"/>
        <v>2704544.7600000002</v>
      </c>
      <c r="F10" s="15">
        <v>2704544.76</v>
      </c>
      <c r="G10" s="15">
        <v>2704544.76</v>
      </c>
      <c r="H10" s="15">
        <f t="shared" si="1"/>
        <v>0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80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68</v>
      </c>
      <c r="B13" s="7"/>
      <c r="C13" s="15">
        <f>SUM(C14:C22)</f>
        <v>583640</v>
      </c>
      <c r="D13" s="15">
        <f>SUM(D14:D22)</f>
        <v>-108068.37</v>
      </c>
      <c r="E13" s="15">
        <f t="shared" si="0"/>
        <v>475571.63</v>
      </c>
      <c r="F13" s="15">
        <f>SUM(F14:F22)</f>
        <v>475571.63</v>
      </c>
      <c r="G13" s="15">
        <f>SUM(G14:G22)</f>
        <v>475571.63</v>
      </c>
      <c r="H13" s="15">
        <f t="shared" si="1"/>
        <v>0</v>
      </c>
    </row>
    <row r="14" spans="1:8" x14ac:dyDescent="0.2">
      <c r="A14" s="49">
        <v>2100</v>
      </c>
      <c r="B14" s="11" t="s">
        <v>81</v>
      </c>
      <c r="C14" s="15">
        <v>160400</v>
      </c>
      <c r="D14" s="15">
        <v>12577.09</v>
      </c>
      <c r="E14" s="15">
        <f t="shared" si="0"/>
        <v>172977.09</v>
      </c>
      <c r="F14" s="15">
        <v>172977.09</v>
      </c>
      <c r="G14" s="15">
        <v>172977.09</v>
      </c>
      <c r="H14" s="15">
        <f t="shared" si="1"/>
        <v>0</v>
      </c>
    </row>
    <row r="15" spans="1:8" x14ac:dyDescent="0.2">
      <c r="A15" s="49">
        <v>2200</v>
      </c>
      <c r="B15" s="11" t="s">
        <v>82</v>
      </c>
      <c r="C15" s="15">
        <v>0</v>
      </c>
      <c r="D15" s="15">
        <v>0</v>
      </c>
      <c r="E15" s="15">
        <f t="shared" si="0"/>
        <v>0</v>
      </c>
      <c r="F15" s="15">
        <v>0</v>
      </c>
      <c r="G15" s="15">
        <v>0</v>
      </c>
      <c r="H15" s="15">
        <f t="shared" si="1"/>
        <v>0</v>
      </c>
    </row>
    <row r="16" spans="1:8" x14ac:dyDescent="0.2">
      <c r="A16" s="49">
        <v>2300</v>
      </c>
      <c r="B16" s="11" t="s">
        <v>83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84</v>
      </c>
      <c r="C17" s="15">
        <v>0</v>
      </c>
      <c r="D17" s="15">
        <v>0</v>
      </c>
      <c r="E17" s="15">
        <f t="shared" si="0"/>
        <v>0</v>
      </c>
      <c r="F17" s="15">
        <v>0</v>
      </c>
      <c r="G17" s="15">
        <v>0</v>
      </c>
      <c r="H17" s="15">
        <f t="shared" si="1"/>
        <v>0</v>
      </c>
    </row>
    <row r="18" spans="1:8" x14ac:dyDescent="0.2">
      <c r="A18" s="49">
        <v>2500</v>
      </c>
      <c r="B18" s="11" t="s">
        <v>85</v>
      </c>
      <c r="C18" s="15">
        <v>52640</v>
      </c>
      <c r="D18" s="15">
        <v>-40703.18</v>
      </c>
      <c r="E18" s="15">
        <f t="shared" si="0"/>
        <v>11936.82</v>
      </c>
      <c r="F18" s="15">
        <v>11936.82</v>
      </c>
      <c r="G18" s="15">
        <v>11936.82</v>
      </c>
      <c r="H18" s="15">
        <f t="shared" si="1"/>
        <v>0</v>
      </c>
    </row>
    <row r="19" spans="1:8" x14ac:dyDescent="0.2">
      <c r="A19" s="49">
        <v>2600</v>
      </c>
      <c r="B19" s="11" t="s">
        <v>86</v>
      </c>
      <c r="C19" s="15">
        <v>350000</v>
      </c>
      <c r="D19" s="15">
        <v>-59342.28</v>
      </c>
      <c r="E19" s="15">
        <f t="shared" si="0"/>
        <v>290657.71999999997</v>
      </c>
      <c r="F19" s="15">
        <v>290657.71999999997</v>
      </c>
      <c r="G19" s="15">
        <v>290657.71999999997</v>
      </c>
      <c r="H19" s="15">
        <f t="shared" si="1"/>
        <v>0</v>
      </c>
    </row>
    <row r="20" spans="1:8" x14ac:dyDescent="0.2">
      <c r="A20" s="49">
        <v>2700</v>
      </c>
      <c r="B20" s="11" t="s">
        <v>87</v>
      </c>
      <c r="C20" s="15">
        <v>20600</v>
      </c>
      <c r="D20" s="15">
        <v>-20600</v>
      </c>
      <c r="E20" s="15">
        <f t="shared" si="0"/>
        <v>0</v>
      </c>
      <c r="F20" s="15">
        <v>0</v>
      </c>
      <c r="G20" s="15">
        <v>0</v>
      </c>
      <c r="H20" s="15">
        <f t="shared" si="1"/>
        <v>0</v>
      </c>
    </row>
    <row r="21" spans="1:8" x14ac:dyDescent="0.2">
      <c r="A21" s="49">
        <v>2800</v>
      </c>
      <c r="B21" s="11" t="s">
        <v>88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89</v>
      </c>
      <c r="C22" s="15">
        <v>0</v>
      </c>
      <c r="D22" s="15">
        <v>0</v>
      </c>
      <c r="E22" s="15">
        <f t="shared" si="0"/>
        <v>0</v>
      </c>
      <c r="F22" s="15">
        <v>0</v>
      </c>
      <c r="G22" s="15">
        <v>0</v>
      </c>
      <c r="H22" s="15">
        <f t="shared" si="1"/>
        <v>0</v>
      </c>
    </row>
    <row r="23" spans="1:8" x14ac:dyDescent="0.2">
      <c r="A23" s="48" t="s">
        <v>69</v>
      </c>
      <c r="B23" s="7"/>
      <c r="C23" s="15">
        <f>SUM(C24:C32)</f>
        <v>1172040</v>
      </c>
      <c r="D23" s="15">
        <f>SUM(D24:D32)</f>
        <v>394722.81</v>
      </c>
      <c r="E23" s="15">
        <f t="shared" si="0"/>
        <v>1566762.81</v>
      </c>
      <c r="F23" s="15">
        <f>SUM(F24:F32)</f>
        <v>1541780.63</v>
      </c>
      <c r="G23" s="15">
        <f>SUM(G24:G32)</f>
        <v>1541780.63</v>
      </c>
      <c r="H23" s="15">
        <f t="shared" si="1"/>
        <v>24982.180000000168</v>
      </c>
    </row>
    <row r="24" spans="1:8" x14ac:dyDescent="0.2">
      <c r="A24" s="49">
        <v>3100</v>
      </c>
      <c r="B24" s="11" t="s">
        <v>90</v>
      </c>
      <c r="C24" s="15">
        <v>282000</v>
      </c>
      <c r="D24" s="15">
        <v>29576.799999999999</v>
      </c>
      <c r="E24" s="15">
        <f t="shared" si="0"/>
        <v>311576.8</v>
      </c>
      <c r="F24" s="15">
        <v>311576.8</v>
      </c>
      <c r="G24" s="15">
        <v>311576.8</v>
      </c>
      <c r="H24" s="15">
        <f t="shared" si="1"/>
        <v>0</v>
      </c>
    </row>
    <row r="25" spans="1:8" x14ac:dyDescent="0.2">
      <c r="A25" s="49">
        <v>3200</v>
      </c>
      <c r="B25" s="11" t="s">
        <v>91</v>
      </c>
      <c r="C25" s="15">
        <v>30000</v>
      </c>
      <c r="D25" s="15">
        <v>-23912.32</v>
      </c>
      <c r="E25" s="15">
        <f t="shared" si="0"/>
        <v>6087.68</v>
      </c>
      <c r="F25" s="15">
        <v>6087.68</v>
      </c>
      <c r="G25" s="15">
        <v>6087.68</v>
      </c>
      <c r="H25" s="15">
        <f t="shared" si="1"/>
        <v>0</v>
      </c>
    </row>
    <row r="26" spans="1:8" x14ac:dyDescent="0.2">
      <c r="A26" s="49">
        <v>3300</v>
      </c>
      <c r="B26" s="11" t="s">
        <v>92</v>
      </c>
      <c r="C26" s="15">
        <v>0</v>
      </c>
      <c r="D26" s="15">
        <v>0</v>
      </c>
      <c r="E26" s="15">
        <f t="shared" si="0"/>
        <v>0</v>
      </c>
      <c r="F26" s="15">
        <v>0</v>
      </c>
      <c r="G26" s="15">
        <v>0</v>
      </c>
      <c r="H26" s="15">
        <f t="shared" si="1"/>
        <v>0</v>
      </c>
    </row>
    <row r="27" spans="1:8" x14ac:dyDescent="0.2">
      <c r="A27" s="49">
        <v>3400</v>
      </c>
      <c r="B27" s="11" t="s">
        <v>93</v>
      </c>
      <c r="C27" s="15">
        <v>68000</v>
      </c>
      <c r="D27" s="15">
        <v>-51752.33</v>
      </c>
      <c r="E27" s="15">
        <f t="shared" si="0"/>
        <v>16247.669999999998</v>
      </c>
      <c r="F27" s="15">
        <v>16247.67</v>
      </c>
      <c r="G27" s="15">
        <v>16247.67</v>
      </c>
      <c r="H27" s="15">
        <f t="shared" si="1"/>
        <v>0</v>
      </c>
    </row>
    <row r="28" spans="1:8" x14ac:dyDescent="0.2">
      <c r="A28" s="49">
        <v>3500</v>
      </c>
      <c r="B28" s="11" t="s">
        <v>94</v>
      </c>
      <c r="C28" s="15">
        <v>151240</v>
      </c>
      <c r="D28" s="15">
        <v>119681.05</v>
      </c>
      <c r="E28" s="15">
        <f t="shared" si="0"/>
        <v>270921.05</v>
      </c>
      <c r="F28" s="15">
        <v>270921.05</v>
      </c>
      <c r="G28" s="15">
        <v>270921.05</v>
      </c>
      <c r="H28" s="15">
        <f t="shared" si="1"/>
        <v>0</v>
      </c>
    </row>
    <row r="29" spans="1:8" x14ac:dyDescent="0.2">
      <c r="A29" s="49">
        <v>3600</v>
      </c>
      <c r="B29" s="11" t="s">
        <v>95</v>
      </c>
      <c r="C29" s="15">
        <v>50000</v>
      </c>
      <c r="D29" s="15">
        <v>39181.760000000002</v>
      </c>
      <c r="E29" s="15">
        <f t="shared" si="0"/>
        <v>89181.760000000009</v>
      </c>
      <c r="F29" s="15">
        <v>89181.759999999995</v>
      </c>
      <c r="G29" s="15">
        <v>89181.759999999995</v>
      </c>
      <c r="H29" s="15">
        <f t="shared" si="1"/>
        <v>0</v>
      </c>
    </row>
    <row r="30" spans="1:8" x14ac:dyDescent="0.2">
      <c r="A30" s="49">
        <v>3700</v>
      </c>
      <c r="B30" s="11" t="s">
        <v>96</v>
      </c>
      <c r="C30" s="15">
        <v>50000</v>
      </c>
      <c r="D30" s="15">
        <v>-37792.46</v>
      </c>
      <c r="E30" s="15">
        <f t="shared" si="0"/>
        <v>12207.54</v>
      </c>
      <c r="F30" s="15">
        <v>6520.36</v>
      </c>
      <c r="G30" s="15">
        <v>6520.36</v>
      </c>
      <c r="H30" s="15">
        <f t="shared" si="1"/>
        <v>5687.1800000000012</v>
      </c>
    </row>
    <row r="31" spans="1:8" x14ac:dyDescent="0.2">
      <c r="A31" s="49">
        <v>3800</v>
      </c>
      <c r="B31" s="11" t="s">
        <v>97</v>
      </c>
      <c r="C31" s="15">
        <v>400000</v>
      </c>
      <c r="D31" s="15">
        <v>194889.31</v>
      </c>
      <c r="E31" s="15">
        <f t="shared" si="0"/>
        <v>594889.31000000006</v>
      </c>
      <c r="F31" s="15">
        <v>594889.31000000006</v>
      </c>
      <c r="G31" s="15">
        <v>594889.31000000006</v>
      </c>
      <c r="H31" s="15">
        <f t="shared" si="1"/>
        <v>0</v>
      </c>
    </row>
    <row r="32" spans="1:8" x14ac:dyDescent="0.2">
      <c r="A32" s="49">
        <v>3900</v>
      </c>
      <c r="B32" s="11" t="s">
        <v>19</v>
      </c>
      <c r="C32" s="15">
        <v>140800</v>
      </c>
      <c r="D32" s="15">
        <v>124851</v>
      </c>
      <c r="E32" s="15">
        <f t="shared" si="0"/>
        <v>265651</v>
      </c>
      <c r="F32" s="15">
        <v>246356</v>
      </c>
      <c r="G32" s="15">
        <v>246356</v>
      </c>
      <c r="H32" s="15">
        <f t="shared" si="1"/>
        <v>19295</v>
      </c>
    </row>
    <row r="33" spans="1:8" x14ac:dyDescent="0.2">
      <c r="A33" s="48" t="s">
        <v>70</v>
      </c>
      <c r="B33" s="7"/>
      <c r="C33" s="15">
        <f>SUM(C34:C42)</f>
        <v>694292.12</v>
      </c>
      <c r="D33" s="15">
        <f>SUM(D34:D42)</f>
        <v>1005000</v>
      </c>
      <c r="E33" s="15">
        <f t="shared" si="0"/>
        <v>1699292.12</v>
      </c>
      <c r="F33" s="15">
        <f>SUM(F34:F42)</f>
        <v>1612772.01</v>
      </c>
      <c r="G33" s="15">
        <f>SUM(G34:G42)</f>
        <v>1612772.01</v>
      </c>
      <c r="H33" s="15">
        <f t="shared" si="1"/>
        <v>86520.110000000102</v>
      </c>
    </row>
    <row r="34" spans="1:8" x14ac:dyDescent="0.2">
      <c r="A34" s="49">
        <v>4100</v>
      </c>
      <c r="B34" s="11" t="s">
        <v>98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99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100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101</v>
      </c>
      <c r="C37" s="15">
        <v>694292.12</v>
      </c>
      <c r="D37" s="15">
        <v>1005000</v>
      </c>
      <c r="E37" s="15">
        <f t="shared" si="0"/>
        <v>1699292.12</v>
      </c>
      <c r="F37" s="15">
        <v>1612772.01</v>
      </c>
      <c r="G37" s="15">
        <v>1612772.01</v>
      </c>
      <c r="H37" s="15">
        <f t="shared" si="1"/>
        <v>86520.110000000102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102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103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104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71</v>
      </c>
      <c r="B43" s="7"/>
      <c r="C43" s="15">
        <f>SUM(C44:C52)</f>
        <v>10000</v>
      </c>
      <c r="D43" s="15">
        <f>SUM(D44:D52)</f>
        <v>-10000</v>
      </c>
      <c r="E43" s="15">
        <f t="shared" si="0"/>
        <v>0</v>
      </c>
      <c r="F43" s="15">
        <f>SUM(F44:F52)</f>
        <v>0</v>
      </c>
      <c r="G43" s="15">
        <f>SUM(G44:G52)</f>
        <v>0</v>
      </c>
      <c r="H43" s="15">
        <f t="shared" si="1"/>
        <v>0</v>
      </c>
    </row>
    <row r="44" spans="1:8" x14ac:dyDescent="0.2">
      <c r="A44" s="49">
        <v>5100</v>
      </c>
      <c r="B44" s="11" t="s">
        <v>105</v>
      </c>
      <c r="C44" s="15">
        <v>10000</v>
      </c>
      <c r="D44" s="15">
        <v>-10000</v>
      </c>
      <c r="E44" s="15">
        <f t="shared" si="0"/>
        <v>0</v>
      </c>
      <c r="F44" s="15">
        <v>0</v>
      </c>
      <c r="G44" s="15">
        <v>0</v>
      </c>
      <c r="H44" s="15">
        <f t="shared" si="1"/>
        <v>0</v>
      </c>
    </row>
    <row r="45" spans="1:8" x14ac:dyDescent="0.2">
      <c r="A45" s="49">
        <v>5200</v>
      </c>
      <c r="B45" s="11" t="s">
        <v>106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9">
        <v>5300</v>
      </c>
      <c r="B46" s="11" t="s">
        <v>107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108</v>
      </c>
      <c r="C47" s="15">
        <v>0</v>
      </c>
      <c r="D47" s="15">
        <v>0</v>
      </c>
      <c r="E47" s="15">
        <f t="shared" si="0"/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49">
        <v>5500</v>
      </c>
      <c r="B48" s="11" t="s">
        <v>109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110</v>
      </c>
      <c r="C49" s="15">
        <v>0</v>
      </c>
      <c r="D49" s="15">
        <v>0</v>
      </c>
      <c r="E49" s="15">
        <f t="shared" si="0"/>
        <v>0</v>
      </c>
      <c r="F49" s="15">
        <v>0</v>
      </c>
      <c r="G49" s="15">
        <v>0</v>
      </c>
      <c r="H49" s="15">
        <f t="shared" si="1"/>
        <v>0</v>
      </c>
    </row>
    <row r="50" spans="1:8" x14ac:dyDescent="0.2">
      <c r="A50" s="49">
        <v>5700</v>
      </c>
      <c r="B50" s="11" t="s">
        <v>111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112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113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72</v>
      </c>
      <c r="B53" s="7"/>
      <c r="C53" s="15">
        <f>SUM(C54:C56)</f>
        <v>0</v>
      </c>
      <c r="D53" s="15">
        <f>SUM(D54:D56)</f>
        <v>0</v>
      </c>
      <c r="E53" s="15">
        <f t="shared" si="0"/>
        <v>0</v>
      </c>
      <c r="F53" s="15">
        <f>SUM(F54:F56)</f>
        <v>0</v>
      </c>
      <c r="G53" s="15">
        <f>SUM(G54:G56)</f>
        <v>0</v>
      </c>
      <c r="H53" s="15">
        <f t="shared" si="1"/>
        <v>0</v>
      </c>
    </row>
    <row r="54" spans="1:8" x14ac:dyDescent="0.2">
      <c r="A54" s="49">
        <v>6100</v>
      </c>
      <c r="B54" s="11" t="s">
        <v>114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9">
        <v>6200</v>
      </c>
      <c r="B55" s="11" t="s">
        <v>115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116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73</v>
      </c>
      <c r="B57" s="7"/>
      <c r="C57" s="15">
        <f>SUM(C58:C64)</f>
        <v>200790</v>
      </c>
      <c r="D57" s="15">
        <f>SUM(D58:D64)</f>
        <v>0</v>
      </c>
      <c r="E57" s="15">
        <f t="shared" si="0"/>
        <v>200790</v>
      </c>
      <c r="F57" s="15">
        <f>SUM(F58:F64)</f>
        <v>0</v>
      </c>
      <c r="G57" s="15">
        <f>SUM(G58:G64)</f>
        <v>0</v>
      </c>
      <c r="H57" s="15">
        <f t="shared" si="1"/>
        <v>200790</v>
      </c>
    </row>
    <row r="58" spans="1:8" x14ac:dyDescent="0.2">
      <c r="A58" s="49">
        <v>7100</v>
      </c>
      <c r="B58" s="11" t="s">
        <v>117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118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119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120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121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122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123</v>
      </c>
      <c r="C64" s="15">
        <v>200790</v>
      </c>
      <c r="D64" s="15">
        <v>0</v>
      </c>
      <c r="E64" s="15">
        <f t="shared" si="0"/>
        <v>200790</v>
      </c>
      <c r="F64" s="15">
        <v>0</v>
      </c>
      <c r="G64" s="15">
        <v>0</v>
      </c>
      <c r="H64" s="15">
        <f t="shared" si="1"/>
        <v>200790</v>
      </c>
    </row>
    <row r="65" spans="1:8" x14ac:dyDescent="0.2">
      <c r="A65" s="48" t="s">
        <v>74</v>
      </c>
      <c r="B65" s="7"/>
      <c r="C65" s="15">
        <f>SUM(C66:C68)</f>
        <v>270000</v>
      </c>
      <c r="D65" s="15">
        <f>SUM(D66:D68)</f>
        <v>0</v>
      </c>
      <c r="E65" s="15">
        <f t="shared" si="0"/>
        <v>270000</v>
      </c>
      <c r="F65" s="15">
        <f>SUM(F66:F68)</f>
        <v>0</v>
      </c>
      <c r="G65" s="15">
        <f>SUM(G66:G68)</f>
        <v>0</v>
      </c>
      <c r="H65" s="15">
        <f t="shared" si="1"/>
        <v>270000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270000</v>
      </c>
      <c r="D68" s="15">
        <v>0</v>
      </c>
      <c r="E68" s="15">
        <f t="shared" si="0"/>
        <v>270000</v>
      </c>
      <c r="F68" s="15">
        <v>0</v>
      </c>
      <c r="G68" s="15">
        <v>0</v>
      </c>
      <c r="H68" s="15">
        <f t="shared" si="1"/>
        <v>270000</v>
      </c>
    </row>
    <row r="69" spans="1:8" x14ac:dyDescent="0.2">
      <c r="A69" s="48" t="s">
        <v>75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124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125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126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127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128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129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130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59</v>
      </c>
      <c r="C77" s="17">
        <f t="shared" ref="C77:H77" si="4">SUM(C5+C13+C23+C33+C43+C53+C57+C65+C69)</f>
        <v>12608369.999999998</v>
      </c>
      <c r="D77" s="17">
        <f>SUM(D5+D13+D23+D33+D43+D53+D57+D65+D69)</f>
        <v>-165905.14999999991</v>
      </c>
      <c r="E77" s="17">
        <f t="shared" si="4"/>
        <v>12442464.850000001</v>
      </c>
      <c r="F77" s="17">
        <f t="shared" si="4"/>
        <v>12026077.710000003</v>
      </c>
      <c r="G77" s="17">
        <f t="shared" si="4"/>
        <v>12026077.710000003</v>
      </c>
      <c r="H77" s="17">
        <f t="shared" si="4"/>
        <v>416387.13999999803</v>
      </c>
    </row>
    <row r="78" spans="1:8" x14ac:dyDescent="0.2">
      <c r="E78" s="63">
        <f>+C77-E77</f>
        <v>165905.14999999665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"/>
  <sheetViews>
    <sheetView showGridLines="0" zoomScaleNormal="100" workbookViewId="0">
      <selection activeCell="B6" sqref="B6:D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135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5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12328370</v>
      </c>
      <c r="D6" s="50">
        <v>-155905.15</v>
      </c>
      <c r="E6" s="50">
        <f>C6+D6</f>
        <v>12172464.85</v>
      </c>
      <c r="F6" s="50">
        <v>12026077.710000001</v>
      </c>
      <c r="G6" s="50">
        <v>12026077.710000001</v>
      </c>
      <c r="H6" s="50">
        <f>E6-F6</f>
        <v>146387.13999999873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280000</v>
      </c>
      <c r="D8" s="50">
        <v>-10000</v>
      </c>
      <c r="E8" s="50">
        <f>C8+D8</f>
        <v>270000</v>
      </c>
      <c r="F8" s="50">
        <v>0</v>
      </c>
      <c r="G8" s="50">
        <v>0</v>
      </c>
      <c r="H8" s="50">
        <f>E8-F8</f>
        <v>270000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59</v>
      </c>
      <c r="C16" s="17">
        <f>SUM(C6+C8+C10+C12+C14)</f>
        <v>12608370</v>
      </c>
      <c r="D16" s="17">
        <f>SUM(D6+D8+D10+D12+D14)</f>
        <v>-165905.15</v>
      </c>
      <c r="E16" s="17">
        <f>SUM(E6+E8+E10+E12+E14)</f>
        <v>12442464.85</v>
      </c>
      <c r="F16" s="17">
        <f t="shared" ref="F16:H16" si="0">SUM(F6+F8+F10+F12+F14)</f>
        <v>12026077.710000001</v>
      </c>
      <c r="G16" s="17">
        <f t="shared" si="0"/>
        <v>12026077.710000001</v>
      </c>
      <c r="H16" s="17">
        <f t="shared" si="0"/>
        <v>416387.13999999873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2"/>
  <sheetViews>
    <sheetView showGridLines="0" workbookViewId="0">
      <selection activeCell="D7" sqref="D7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137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60</v>
      </c>
      <c r="B3" s="58"/>
      <c r="C3" s="52" t="s">
        <v>66</v>
      </c>
      <c r="D3" s="53"/>
      <c r="E3" s="53"/>
      <c r="F3" s="53"/>
      <c r="G3" s="54"/>
      <c r="H3" s="55" t="s">
        <v>65</v>
      </c>
    </row>
    <row r="4" spans="1:8" ht="24.95" customHeight="1" x14ac:dyDescent="0.2">
      <c r="A4" s="59"/>
      <c r="B4" s="60"/>
      <c r="C4" s="9" t="s">
        <v>61</v>
      </c>
      <c r="D4" s="9" t="s">
        <v>131</v>
      </c>
      <c r="E4" s="9" t="s">
        <v>62</v>
      </c>
      <c r="F4" s="9" t="s">
        <v>63</v>
      </c>
      <c r="G4" s="9" t="s">
        <v>64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132</v>
      </c>
      <c r="F5" s="10">
        <v>4</v>
      </c>
      <c r="G5" s="10">
        <v>5</v>
      </c>
      <c r="H5" s="10" t="s">
        <v>133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136</v>
      </c>
      <c r="B7" s="22"/>
      <c r="C7" s="15">
        <v>12608370</v>
      </c>
      <c r="D7" s="15">
        <v>-165905.15</v>
      </c>
      <c r="E7" s="15">
        <f>C7+D7</f>
        <v>12442464.85</v>
      </c>
      <c r="F7" s="15">
        <v>12026077.710000001</v>
      </c>
      <c r="G7" s="15">
        <v>12026077.710000001</v>
      </c>
      <c r="H7" s="15">
        <f>E7-F7</f>
        <v>416387.13999999873</v>
      </c>
    </row>
    <row r="8" spans="1:8" x14ac:dyDescent="0.2">
      <c r="A8" s="4" t="s">
        <v>53</v>
      </c>
      <c r="B8" s="22"/>
      <c r="C8" s="15">
        <v>0</v>
      </c>
      <c r="D8" s="15">
        <v>0</v>
      </c>
      <c r="E8" s="15">
        <f t="shared" ref="E8:E13" si="0">C8+D8</f>
        <v>0</v>
      </c>
      <c r="F8" s="15">
        <v>0</v>
      </c>
      <c r="G8" s="15">
        <v>0</v>
      </c>
      <c r="H8" s="15">
        <f t="shared" ref="H8:H13" si="1">E8-F8</f>
        <v>0</v>
      </c>
    </row>
    <row r="9" spans="1:8" x14ac:dyDescent="0.2">
      <c r="A9" s="4" t="s">
        <v>54</v>
      </c>
      <c r="B9" s="22"/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" t="s">
        <v>55</v>
      </c>
      <c r="B10" s="22"/>
      <c r="C10" s="15">
        <v>0</v>
      </c>
      <c r="D10" s="15">
        <v>0</v>
      </c>
      <c r="E10" s="15">
        <f t="shared" si="0"/>
        <v>0</v>
      </c>
      <c r="F10" s="15">
        <v>0</v>
      </c>
      <c r="G10" s="15">
        <v>0</v>
      </c>
      <c r="H10" s="15">
        <f t="shared" si="1"/>
        <v>0</v>
      </c>
    </row>
    <row r="11" spans="1:8" x14ac:dyDescent="0.2">
      <c r="A11" s="4" t="s">
        <v>56</v>
      </c>
      <c r="B11" s="22"/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" t="s">
        <v>57</v>
      </c>
      <c r="B12" s="22"/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" t="s">
        <v>58</v>
      </c>
      <c r="B13" s="22"/>
      <c r="C13" s="15">
        <v>0</v>
      </c>
      <c r="D13" s="15">
        <v>0</v>
      </c>
      <c r="E13" s="15">
        <f t="shared" si="0"/>
        <v>0</v>
      </c>
      <c r="F13" s="15">
        <v>0</v>
      </c>
      <c r="G13" s="15">
        <v>0</v>
      </c>
      <c r="H13" s="15">
        <f t="shared" si="1"/>
        <v>0</v>
      </c>
    </row>
    <row r="14" spans="1:8" x14ac:dyDescent="0.2">
      <c r="A14" s="4"/>
      <c r="B14" s="22"/>
      <c r="C14" s="15"/>
      <c r="D14" s="15"/>
      <c r="E14" s="15"/>
      <c r="F14" s="15"/>
      <c r="G14" s="15"/>
      <c r="H14" s="15"/>
    </row>
    <row r="15" spans="1:8" x14ac:dyDescent="0.2">
      <c r="A15" s="4"/>
      <c r="B15" s="25"/>
      <c r="C15" s="16"/>
      <c r="D15" s="16"/>
      <c r="E15" s="16"/>
      <c r="F15" s="16"/>
      <c r="G15" s="16"/>
      <c r="H15" s="16"/>
    </row>
    <row r="16" spans="1:8" x14ac:dyDescent="0.2">
      <c r="A16" s="26"/>
      <c r="B16" s="47" t="s">
        <v>59</v>
      </c>
      <c r="C16" s="23">
        <f t="shared" ref="C16:H16" si="2">SUM(C7:C15)</f>
        <v>12608370</v>
      </c>
      <c r="D16" s="23">
        <f t="shared" si="2"/>
        <v>-165905.15</v>
      </c>
      <c r="E16" s="23">
        <f t="shared" si="2"/>
        <v>12442464.85</v>
      </c>
      <c r="F16" s="23">
        <f t="shared" si="2"/>
        <v>12026077.710000001</v>
      </c>
      <c r="G16" s="23">
        <f t="shared" si="2"/>
        <v>12026077.710000001</v>
      </c>
      <c r="H16" s="23">
        <f t="shared" si="2"/>
        <v>416387.13999999873</v>
      </c>
    </row>
    <row r="19" spans="1:8" ht="45" customHeight="1" x14ac:dyDescent="0.2">
      <c r="A19" s="52" t="s">
        <v>138</v>
      </c>
      <c r="B19" s="53"/>
      <c r="C19" s="53"/>
      <c r="D19" s="53"/>
      <c r="E19" s="53"/>
      <c r="F19" s="53"/>
      <c r="G19" s="53"/>
      <c r="H19" s="54"/>
    </row>
    <row r="21" spans="1:8" x14ac:dyDescent="0.2">
      <c r="A21" s="57" t="s">
        <v>60</v>
      </c>
      <c r="B21" s="58"/>
      <c r="C21" s="52" t="s">
        <v>66</v>
      </c>
      <c r="D21" s="53"/>
      <c r="E21" s="53"/>
      <c r="F21" s="53"/>
      <c r="G21" s="54"/>
      <c r="H21" s="55" t="s">
        <v>65</v>
      </c>
    </row>
    <row r="22" spans="1:8" ht="22.5" x14ac:dyDescent="0.2">
      <c r="A22" s="59"/>
      <c r="B22" s="60"/>
      <c r="C22" s="9" t="s">
        <v>61</v>
      </c>
      <c r="D22" s="9" t="s">
        <v>131</v>
      </c>
      <c r="E22" s="9" t="s">
        <v>62</v>
      </c>
      <c r="F22" s="9" t="s">
        <v>63</v>
      </c>
      <c r="G22" s="9" t="s">
        <v>64</v>
      </c>
      <c r="H22" s="56"/>
    </row>
    <row r="23" spans="1:8" x14ac:dyDescent="0.2">
      <c r="A23" s="61"/>
      <c r="B23" s="62"/>
      <c r="C23" s="10">
        <v>1</v>
      </c>
      <c r="D23" s="10">
        <v>2</v>
      </c>
      <c r="E23" s="10" t="s">
        <v>132</v>
      </c>
      <c r="F23" s="10">
        <v>4</v>
      </c>
      <c r="G23" s="10">
        <v>5</v>
      </c>
      <c r="H23" s="10" t="s">
        <v>133</v>
      </c>
    </row>
    <row r="24" spans="1:8" x14ac:dyDescent="0.2">
      <c r="A24" s="28"/>
      <c r="B24" s="29"/>
      <c r="C24" s="33"/>
      <c r="D24" s="33"/>
      <c r="E24" s="33"/>
      <c r="F24" s="33"/>
      <c r="G24" s="33"/>
      <c r="H24" s="33"/>
    </row>
    <row r="25" spans="1:8" x14ac:dyDescent="0.2">
      <c r="A25" s="4" t="s">
        <v>8</v>
      </c>
      <c r="B25" s="2"/>
      <c r="C25" s="34">
        <v>0</v>
      </c>
      <c r="D25" s="34">
        <v>0</v>
      </c>
      <c r="E25" s="34">
        <f>C25+D25</f>
        <v>0</v>
      </c>
      <c r="F25" s="34">
        <v>0</v>
      </c>
      <c r="G25" s="34">
        <v>0</v>
      </c>
      <c r="H25" s="34">
        <f>E25-F25</f>
        <v>0</v>
      </c>
    </row>
    <row r="26" spans="1:8" x14ac:dyDescent="0.2">
      <c r="A26" s="4" t="s">
        <v>9</v>
      </c>
      <c r="B26" s="2"/>
      <c r="C26" s="34">
        <v>0</v>
      </c>
      <c r="D26" s="34">
        <v>0</v>
      </c>
      <c r="E26" s="34">
        <f t="shared" ref="E26:E28" si="3">C26+D26</f>
        <v>0</v>
      </c>
      <c r="F26" s="34">
        <v>0</v>
      </c>
      <c r="G26" s="34">
        <v>0</v>
      </c>
      <c r="H26" s="34">
        <f t="shared" ref="H26:H28" si="4">E26-F26</f>
        <v>0</v>
      </c>
    </row>
    <row r="27" spans="1:8" x14ac:dyDescent="0.2">
      <c r="A27" s="4" t="s">
        <v>10</v>
      </c>
      <c r="B27" s="2"/>
      <c r="C27" s="34">
        <v>0</v>
      </c>
      <c r="D27" s="34">
        <v>0</v>
      </c>
      <c r="E27" s="34">
        <f t="shared" si="3"/>
        <v>0</v>
      </c>
      <c r="F27" s="34">
        <v>0</v>
      </c>
      <c r="G27" s="34">
        <v>0</v>
      </c>
      <c r="H27" s="34">
        <f t="shared" si="4"/>
        <v>0</v>
      </c>
    </row>
    <row r="28" spans="1:8" x14ac:dyDescent="0.2">
      <c r="A28" s="4" t="s">
        <v>11</v>
      </c>
      <c r="B28" s="2"/>
      <c r="C28" s="34">
        <v>0</v>
      </c>
      <c r="D28" s="34">
        <v>0</v>
      </c>
      <c r="E28" s="34">
        <f t="shared" si="3"/>
        <v>0</v>
      </c>
      <c r="F28" s="34">
        <v>0</v>
      </c>
      <c r="G28" s="34">
        <v>0</v>
      </c>
      <c r="H28" s="34">
        <f t="shared" si="4"/>
        <v>0</v>
      </c>
    </row>
    <row r="29" spans="1:8" x14ac:dyDescent="0.2">
      <c r="A29" s="4"/>
      <c r="B29" s="2"/>
      <c r="C29" s="35"/>
      <c r="D29" s="35"/>
      <c r="E29" s="35"/>
      <c r="F29" s="35"/>
      <c r="G29" s="35"/>
      <c r="H29" s="35"/>
    </row>
    <row r="30" spans="1:8" x14ac:dyDescent="0.2">
      <c r="A30" s="26"/>
      <c r="B30" s="47" t="s">
        <v>59</v>
      </c>
      <c r="C30" s="23">
        <f>SUM(C25:C29)</f>
        <v>0</v>
      </c>
      <c r="D30" s="23">
        <f>SUM(D25:D29)</f>
        <v>0</v>
      </c>
      <c r="E30" s="23">
        <f>SUM(E25:E28)</f>
        <v>0</v>
      </c>
      <c r="F30" s="23">
        <f>SUM(F25:F28)</f>
        <v>0</v>
      </c>
      <c r="G30" s="23">
        <f>SUM(G25:G28)</f>
        <v>0</v>
      </c>
      <c r="H30" s="23">
        <f>SUM(H25:H28)</f>
        <v>0</v>
      </c>
    </row>
    <row r="33" spans="1:8" ht="45" customHeight="1" x14ac:dyDescent="0.2">
      <c r="A33" s="52" t="s">
        <v>139</v>
      </c>
      <c r="B33" s="53"/>
      <c r="C33" s="53"/>
      <c r="D33" s="53"/>
      <c r="E33" s="53"/>
      <c r="F33" s="53"/>
      <c r="G33" s="53"/>
      <c r="H33" s="54"/>
    </row>
    <row r="34" spans="1:8" x14ac:dyDescent="0.2">
      <c r="A34" s="57" t="s">
        <v>60</v>
      </c>
      <c r="B34" s="58"/>
      <c r="C34" s="52" t="s">
        <v>66</v>
      </c>
      <c r="D34" s="53"/>
      <c r="E34" s="53"/>
      <c r="F34" s="53"/>
      <c r="G34" s="54"/>
      <c r="H34" s="55" t="s">
        <v>65</v>
      </c>
    </row>
    <row r="35" spans="1:8" ht="22.5" x14ac:dyDescent="0.2">
      <c r="A35" s="59"/>
      <c r="B35" s="60"/>
      <c r="C35" s="9" t="s">
        <v>61</v>
      </c>
      <c r="D35" s="9" t="s">
        <v>131</v>
      </c>
      <c r="E35" s="9" t="s">
        <v>62</v>
      </c>
      <c r="F35" s="9" t="s">
        <v>63</v>
      </c>
      <c r="G35" s="9" t="s">
        <v>64</v>
      </c>
      <c r="H35" s="56"/>
    </row>
    <row r="36" spans="1:8" x14ac:dyDescent="0.2">
      <c r="A36" s="61"/>
      <c r="B36" s="62"/>
      <c r="C36" s="10">
        <v>1</v>
      </c>
      <c r="D36" s="10">
        <v>2</v>
      </c>
      <c r="E36" s="10" t="s">
        <v>132</v>
      </c>
      <c r="F36" s="10">
        <v>4</v>
      </c>
      <c r="G36" s="10">
        <v>5</v>
      </c>
      <c r="H36" s="10" t="s">
        <v>133</v>
      </c>
    </row>
    <row r="37" spans="1:8" x14ac:dyDescent="0.2">
      <c r="A37" s="28"/>
      <c r="B37" s="29"/>
      <c r="C37" s="33"/>
      <c r="D37" s="33"/>
      <c r="E37" s="33"/>
      <c r="F37" s="33"/>
      <c r="G37" s="33"/>
      <c r="H37" s="33"/>
    </row>
    <row r="38" spans="1:8" ht="22.5" x14ac:dyDescent="0.2">
      <c r="A38" s="4"/>
      <c r="B38" s="31" t="s">
        <v>13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>E38-F38</f>
        <v>0</v>
      </c>
    </row>
    <row r="39" spans="1:8" x14ac:dyDescent="0.2">
      <c r="A39" s="4"/>
      <c r="B39" s="31"/>
      <c r="C39" s="34"/>
      <c r="D39" s="34"/>
      <c r="E39" s="34"/>
      <c r="F39" s="34"/>
      <c r="G39" s="34"/>
      <c r="H39" s="34"/>
    </row>
    <row r="40" spans="1:8" x14ac:dyDescent="0.2">
      <c r="A40" s="4"/>
      <c r="B40" s="31" t="s">
        <v>12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ht="22.5" x14ac:dyDescent="0.2">
      <c r="A42" s="4"/>
      <c r="B42" s="31" t="s">
        <v>14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2.5" x14ac:dyDescent="0.2">
      <c r="A44" s="4"/>
      <c r="B44" s="31" t="s">
        <v>26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2.5" x14ac:dyDescent="0.2">
      <c r="A46" s="4"/>
      <c r="B46" s="31" t="s">
        <v>27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34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x14ac:dyDescent="0.2">
      <c r="A50" s="4"/>
      <c r="B50" s="31" t="s">
        <v>15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30"/>
      <c r="B51" s="32"/>
      <c r="C51" s="35"/>
      <c r="D51" s="35"/>
      <c r="E51" s="35"/>
      <c r="F51" s="35"/>
      <c r="G51" s="35"/>
      <c r="H51" s="35"/>
    </row>
    <row r="52" spans="1:8" x14ac:dyDescent="0.2">
      <c r="A52" s="26"/>
      <c r="B52" s="47" t="s">
        <v>59</v>
      </c>
      <c r="C52" s="23">
        <f t="shared" ref="C52:H52" si="5">SUM(C38:C50)</f>
        <v>0</v>
      </c>
      <c r="D52" s="23">
        <f t="shared" si="5"/>
        <v>0</v>
      </c>
      <c r="E52" s="23">
        <f t="shared" si="5"/>
        <v>0</v>
      </c>
      <c r="F52" s="23">
        <f t="shared" si="5"/>
        <v>0</v>
      </c>
      <c r="G52" s="23">
        <f t="shared" si="5"/>
        <v>0</v>
      </c>
      <c r="H52" s="23">
        <f t="shared" si="5"/>
        <v>0</v>
      </c>
    </row>
  </sheetData>
  <sheetProtection formatCells="0" formatColumns="0" formatRows="0" insertRows="0" deleteRows="0" autoFilter="0"/>
  <mergeCells count="12"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"/>
  <sheetViews>
    <sheetView showGridLines="0" topLeftCell="A16" workbookViewId="0">
      <selection activeCell="B23" sqref="B22:D23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140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60</v>
      </c>
      <c r="B2" s="58"/>
      <c r="C2" s="52" t="s">
        <v>66</v>
      </c>
      <c r="D2" s="53"/>
      <c r="E2" s="53"/>
      <c r="F2" s="53"/>
      <c r="G2" s="54"/>
      <c r="H2" s="55" t="s">
        <v>65</v>
      </c>
    </row>
    <row r="3" spans="1:8" ht="24.95" customHeight="1" x14ac:dyDescent="0.2">
      <c r="A3" s="59"/>
      <c r="B3" s="60"/>
      <c r="C3" s="9" t="s">
        <v>61</v>
      </c>
      <c r="D3" s="9" t="s">
        <v>131</v>
      </c>
      <c r="E3" s="9" t="s">
        <v>62</v>
      </c>
      <c r="F3" s="9" t="s">
        <v>63</v>
      </c>
      <c r="G3" s="9" t="s">
        <v>64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132</v>
      </c>
      <c r="F4" s="10">
        <v>4</v>
      </c>
      <c r="G4" s="10">
        <v>5</v>
      </c>
      <c r="H4" s="10" t="s">
        <v>133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0</v>
      </c>
      <c r="D6" s="15">
        <f t="shared" si="0"/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0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0</v>
      </c>
      <c r="D14" s="15">
        <v>0</v>
      </c>
      <c r="E14" s="15">
        <f t="shared" si="1"/>
        <v>0</v>
      </c>
      <c r="F14" s="15">
        <v>0</v>
      </c>
      <c r="G14" s="15">
        <v>0</v>
      </c>
      <c r="H14" s="15">
        <f t="shared" si="2"/>
        <v>0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12608370</v>
      </c>
      <c r="D16" s="15">
        <f>SUM(D17:D23)</f>
        <v>-165905.15</v>
      </c>
      <c r="E16" s="15">
        <f t="shared" si="3"/>
        <v>12442464.85</v>
      </c>
      <c r="F16" s="15">
        <f t="shared" si="3"/>
        <v>12026077.710000001</v>
      </c>
      <c r="G16" s="15">
        <f t="shared" si="3"/>
        <v>12026077.710000001</v>
      </c>
      <c r="H16" s="15">
        <f t="shared" si="3"/>
        <v>416387.13999999873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f>C17+D17</f>
        <v>0</v>
      </c>
      <c r="F17" s="15">
        <v>0</v>
      </c>
      <c r="G17" s="15">
        <v>0</v>
      </c>
      <c r="H17" s="15">
        <f t="shared" ref="H17:H23" si="4">E17-F17</f>
        <v>0</v>
      </c>
    </row>
    <row r="18" spans="1:8" x14ac:dyDescent="0.2">
      <c r="A18" s="38"/>
      <c r="B18" s="42" t="s">
        <v>28</v>
      </c>
      <c r="C18" s="15">
        <v>0</v>
      </c>
      <c r="D18" s="15">
        <v>0</v>
      </c>
      <c r="E18" s="15">
        <f t="shared" ref="E18:E23" si="5">C18+D18</f>
        <v>0</v>
      </c>
      <c r="F18" s="15">
        <v>0</v>
      </c>
      <c r="G18" s="15">
        <v>0</v>
      </c>
      <c r="H18" s="15">
        <f t="shared" si="4"/>
        <v>0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12608370</v>
      </c>
      <c r="D22" s="15">
        <v>-165905.15</v>
      </c>
      <c r="E22" s="15">
        <f t="shared" si="5"/>
        <v>12442464.85</v>
      </c>
      <c r="F22" s="15">
        <v>12026077.710000001</v>
      </c>
      <c r="G22" s="15">
        <v>12026077.710000001</v>
      </c>
      <c r="H22" s="15">
        <f t="shared" si="4"/>
        <v>416387.13999999873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59</v>
      </c>
      <c r="C42" s="23">
        <f t="shared" ref="C42:H42" si="12">SUM(C36+C25+C16+C6)</f>
        <v>12608370</v>
      </c>
      <c r="D42" s="23">
        <f t="shared" si="12"/>
        <v>-165905.15</v>
      </c>
      <c r="E42" s="23">
        <f t="shared" si="12"/>
        <v>12442464.85</v>
      </c>
      <c r="F42" s="23">
        <f t="shared" si="12"/>
        <v>12026077.710000001</v>
      </c>
      <c r="G42" s="23">
        <f t="shared" si="12"/>
        <v>12026077.710000001</v>
      </c>
      <c r="H42" s="23">
        <f t="shared" si="12"/>
        <v>416387.13999999873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Bren</cp:lastModifiedBy>
  <cp:lastPrinted>2022-03-11T21:57:58Z</cp:lastPrinted>
  <dcterms:created xsi:type="dcterms:W3CDTF">2014-02-10T03:37:14Z</dcterms:created>
  <dcterms:modified xsi:type="dcterms:W3CDTF">2022-03-11T22:09:15Z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